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aját meghajtó/Bevell Consulting Kft/OneDrive _ új drive _/VIP Ügyvezető Akadémia/5. Pénzügyi tervezés/excelek/"/>
    </mc:Choice>
  </mc:AlternateContent>
  <xr:revisionPtr revIDLastSave="0" documentId="13_ncr:1_{BE5A1594-BEDE-C44F-8838-B3195EE27CDC}" xr6:coauthVersionLast="47" xr6:coauthVersionMax="47" xr10:uidLastSave="{00000000-0000-0000-0000-000000000000}"/>
  <bookViews>
    <workbookView xWindow="0" yWindow="500" windowWidth="27460" windowHeight="17500" activeTab="1" xr2:uid="{2182C973-3DAB-FE4E-99DC-989D27C11BD4}"/>
  </bookViews>
  <sheets>
    <sheet name="ÖSSZESÍTŐ" sheetId="6" r:id="rId1"/>
    <sheet name="PÉNZTÁR" sheetId="1" r:id="rId2"/>
    <sheet name="BANKSZÁMLA" sheetId="2" r:id="rId3"/>
    <sheet name="CÍMLETEZŐ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7" i="1"/>
  <c r="F21" i="1"/>
  <c r="F8" i="1"/>
  <c r="F9" i="1"/>
  <c r="F10" i="1"/>
  <c r="F12" i="1"/>
  <c r="F13" i="1"/>
  <c r="F14" i="1"/>
  <c r="F15" i="1"/>
  <c r="F16" i="1"/>
  <c r="F17" i="1"/>
  <c r="F18" i="1"/>
  <c r="F19" i="1"/>
  <c r="F20" i="1"/>
  <c r="F7" i="1"/>
  <c r="M5" i="2"/>
  <c r="I8" i="2"/>
  <c r="I9" i="2"/>
  <c r="I10" i="2"/>
  <c r="I11" i="2"/>
  <c r="I13" i="2"/>
  <c r="I14" i="2"/>
  <c r="I15" i="2"/>
  <c r="I16" i="2"/>
  <c r="I17" i="2"/>
  <c r="I18" i="2"/>
  <c r="I19" i="2"/>
  <c r="I20" i="2"/>
  <c r="I21" i="2"/>
  <c r="I22" i="2"/>
  <c r="I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7" i="2"/>
  <c r="D6" i="3"/>
  <c r="D7" i="3"/>
  <c r="D8" i="3"/>
  <c r="D9" i="3"/>
  <c r="D10" i="3"/>
  <c r="D11" i="3"/>
  <c r="D12" i="3"/>
  <c r="D13" i="3"/>
  <c r="D14" i="3"/>
  <c r="D15" i="3"/>
  <c r="D16" i="3"/>
  <c r="D5" i="3"/>
  <c r="J7" i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4" i="1" s="1"/>
  <c r="C5" i="6" s="1"/>
  <c r="J7" i="2"/>
  <c r="J8" i="2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5" i="2" s="1"/>
  <c r="D5" i="6" s="1"/>
  <c r="E5" i="6" l="1"/>
  <c r="F22" i="1"/>
  <c r="I22" i="1"/>
  <c r="I23" i="2"/>
  <c r="F23" i="2"/>
  <c r="D18" i="3"/>
  <c r="D20" i="3" s="1"/>
  <c r="J25" i="1" l="1"/>
  <c r="F5" i="6" s="1"/>
  <c r="J26" i="2"/>
  <c r="G5" i="6" s="1"/>
  <c r="H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J3" authorId="0" shapeId="0" xr:uid="{C984E33E-D93A-EE47-A9B6-48B364E4993F}">
      <text>
        <r>
          <rPr>
            <b/>
            <sz val="10"/>
            <color rgb="FF000000"/>
            <rFont val="Tahoma"/>
            <family val="2"/>
            <charset val="238"/>
          </rPr>
          <t xml:space="preserve">PG: az előző napi/havi záró összeget kell ide írni (attól függ, mekkora a pénzmozgás)
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</text>
    </comment>
    <comment ref="F11" authorId="0" shapeId="0" xr:uid="{EAE3FC5E-C9EE-9647-851C-FBDDC8C30159}">
      <text>
        <r>
          <rPr>
            <b/>
            <sz val="10"/>
            <color rgb="FF000000"/>
            <rFont val="Tahoma"/>
            <family val="2"/>
            <charset val="238"/>
          </rPr>
          <t>PG: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1"/>
            <color rgb="FF000000"/>
            <rFont val="Calibri"/>
            <family val="2"/>
          </rPr>
          <t xml:space="preserve">itt figyelni kell, hogy a pénzfelvétnek NINCS Áfája!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J3" authorId="0" shapeId="0" xr:uid="{94E8C82B-64C0-F84F-8AE2-080749FA0FE9}">
      <text>
        <r>
          <rPr>
            <b/>
            <sz val="10"/>
            <color rgb="FF000000"/>
            <rFont val="Tahoma"/>
            <family val="2"/>
            <charset val="238"/>
          </rPr>
          <t xml:space="preserve">PG: az előző napi/havi záró összeget kell ide írni (attól függ, mekkora a pénzmozgás)
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</text>
    </comment>
    <comment ref="I12" authorId="0" shapeId="0" xr:uid="{E864451C-384F-664F-AF02-F0B534A8FB19}">
      <text>
        <r>
          <rPr>
            <b/>
            <sz val="10"/>
            <color rgb="FF000000"/>
            <rFont val="Tahoma"/>
            <family val="2"/>
            <charset val="238"/>
          </rPr>
          <t xml:space="preserve">PG: 
</t>
        </r>
        <r>
          <rPr>
            <b/>
            <sz val="10"/>
            <color rgb="FF000000"/>
            <rFont val="Tahoma"/>
            <family val="2"/>
            <charset val="238"/>
          </rPr>
          <t xml:space="preserve">itt figyelni kell, hogy a pénzfelvétnek NINCS Áfája!
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20" authorId="0" shapeId="0" xr:uid="{E620800E-0691-EE40-81AF-579B336A48F6}">
      <text>
        <r>
          <rPr>
            <b/>
            <sz val="10"/>
            <color rgb="FF000000"/>
            <rFont val="Tahoma"/>
            <family val="2"/>
            <charset val="238"/>
          </rPr>
          <t xml:space="preserve">PG:Az összesen sorban szereplő összegnek meg kell egyeznie a pénztár záróval.
</t>
        </r>
        <r>
          <rPr>
            <b/>
            <sz val="10"/>
            <color rgb="FF000000"/>
            <rFont val="Tahoma"/>
            <family val="2"/>
            <charset val="238"/>
          </rPr>
          <t xml:space="preserve">Az itt szereplő összegnek mindig 0-nak kell lennie, akkor stimmel a kassza. 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<sst xmlns="http://schemas.openxmlformats.org/spreadsheetml/2006/main" count="71" uniqueCount="53">
  <si>
    <t>Dátum:</t>
  </si>
  <si>
    <t>Pénztár</t>
  </si>
  <si>
    <t>Bankszámla</t>
  </si>
  <si>
    <t>Összesen</t>
  </si>
  <si>
    <t>KP Áfa</t>
  </si>
  <si>
    <t>Átulásos Áfa</t>
  </si>
  <si>
    <t>Fizetendő Áfa</t>
  </si>
  <si>
    <t>PÉNZTÁR</t>
  </si>
  <si>
    <t>nyitó összeg:</t>
  </si>
  <si>
    <t>számlaszám</t>
  </si>
  <si>
    <t>cégnév</t>
  </si>
  <si>
    <t>bejövő összeg</t>
  </si>
  <si>
    <t>kimenő összeg</t>
  </si>
  <si>
    <t>bankszámla</t>
  </si>
  <si>
    <t>nettó</t>
  </si>
  <si>
    <t>bruttó</t>
  </si>
  <si>
    <t>Áfa</t>
  </si>
  <si>
    <t>K-001/2020</t>
  </si>
  <si>
    <t>KÁVÉ Bt.</t>
  </si>
  <si>
    <t>K-002/2020</t>
  </si>
  <si>
    <t>Képkeretező E.V.</t>
  </si>
  <si>
    <t>K-101/2020</t>
  </si>
  <si>
    <t>Kalapács Bt.</t>
  </si>
  <si>
    <t>Kp-002/2020</t>
  </si>
  <si>
    <t>Készpénzbenfizető Kft</t>
  </si>
  <si>
    <t>Bankszámláról</t>
  </si>
  <si>
    <t>Z-404600</t>
  </si>
  <si>
    <t>Ballonos víz Zrt.</t>
  </si>
  <si>
    <t>X-121</t>
  </si>
  <si>
    <t>Lábtörlő Bt.</t>
  </si>
  <si>
    <t>Kp-003/2020</t>
  </si>
  <si>
    <t>Nagyon jó ügyfél E.V.</t>
  </si>
  <si>
    <t>Záró összeg:</t>
  </si>
  <si>
    <t>Készpénzes számlák fizetendő Áfája:</t>
  </si>
  <si>
    <t>BANKSZÁMLA</t>
  </si>
  <si>
    <t>B-001/2020</t>
  </si>
  <si>
    <t>Kedves Megrendelő Kft.</t>
  </si>
  <si>
    <t>Alvállalkozó 001 Kft.</t>
  </si>
  <si>
    <t>Alvállalkozó 002 Bt.</t>
  </si>
  <si>
    <t>B-002/2020</t>
  </si>
  <si>
    <t>Újabb rendelés Kft.</t>
  </si>
  <si>
    <t>X-101-2020</t>
  </si>
  <si>
    <t>Irodabérbeadó Kft.</t>
  </si>
  <si>
    <t>Pénztárba ATM felvét</t>
  </si>
  <si>
    <t>Rezsi Zrt.</t>
  </si>
  <si>
    <t>B-003/2020</t>
  </si>
  <si>
    <t>Megint újabb ügyfél Bt.</t>
  </si>
  <si>
    <t>Átulasásos számlák fizetendő Áfája:</t>
  </si>
  <si>
    <t>címlet</t>
  </si>
  <si>
    <t>db</t>
  </si>
  <si>
    <t>összeg</t>
  </si>
  <si>
    <t>összesen:</t>
  </si>
  <si>
    <t>ellenőrzés: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</si>
</sst>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3" borderId="1" xfId="0" applyFont="1" applyFill="1" applyBorder="1"/>
    <xf numFmtId="3" fontId="0" fillId="0" borderId="0" xfId="0" applyNumberFormat="1"/>
    <xf numFmtId="3" fontId="0" fillId="3" borderId="1" xfId="0" applyNumberFormat="1" applyFill="1" applyBorder="1"/>
    <xf numFmtId="3" fontId="0" fillId="5" borderId="24" xfId="0" applyNumberFormat="1" applyFill="1" applyBorder="1"/>
    <xf numFmtId="3" fontId="0" fillId="5" borderId="25" xfId="0" applyNumberFormat="1" applyFill="1" applyBorder="1"/>
    <xf numFmtId="3" fontId="0" fillId="5" borderId="26" xfId="0" applyNumberFormat="1" applyFill="1" applyBorder="1"/>
    <xf numFmtId="3" fontId="0" fillId="4" borderId="8" xfId="0" applyNumberFormat="1" applyFill="1" applyBorder="1"/>
    <xf numFmtId="3" fontId="0" fillId="4" borderId="11" xfId="0" applyNumberFormat="1" applyFill="1" applyBorder="1"/>
    <xf numFmtId="3" fontId="0" fillId="4" borderId="13" xfId="0" applyNumberFormat="1" applyFill="1" applyBorder="1"/>
    <xf numFmtId="3" fontId="0" fillId="5" borderId="21" xfId="0" applyNumberFormat="1" applyFill="1" applyBorder="1"/>
    <xf numFmtId="3" fontId="0" fillId="5" borderId="22" xfId="0" applyNumberFormat="1" applyFill="1" applyBorder="1"/>
    <xf numFmtId="3" fontId="0" fillId="5" borderId="23" xfId="0" applyNumberFormat="1" applyFill="1" applyBorder="1"/>
    <xf numFmtId="0" fontId="5" fillId="0" borderId="0" xfId="0" applyFont="1"/>
    <xf numFmtId="0" fontId="4" fillId="6" borderId="20" xfId="0" applyFont="1" applyFill="1" applyBorder="1" applyAlignment="1">
      <alignment horizontal="center"/>
    </xf>
    <xf numFmtId="0" fontId="0" fillId="8" borderId="7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11" xfId="0" applyFill="1" applyBorder="1"/>
    <xf numFmtId="0" fontId="5" fillId="0" borderId="16" xfId="0" applyFont="1" applyBorder="1"/>
    <xf numFmtId="0" fontId="0" fillId="9" borderId="7" xfId="0" applyFill="1" applyBorder="1"/>
    <xf numFmtId="3" fontId="5" fillId="0" borderId="0" xfId="0" applyNumberFormat="1" applyFont="1"/>
    <xf numFmtId="0" fontId="0" fillId="10" borderId="10" xfId="0" applyFill="1" applyBorder="1"/>
    <xf numFmtId="0" fontId="0" fillId="10" borderId="12" xfId="0" applyFill="1" applyBorder="1"/>
    <xf numFmtId="0" fontId="0" fillId="9" borderId="11" xfId="0" applyFill="1" applyBorder="1"/>
    <xf numFmtId="0" fontId="0" fillId="9" borderId="12" xfId="0" applyFill="1" applyBorder="1"/>
    <xf numFmtId="0" fontId="0" fillId="9" borderId="13" xfId="0" applyFill="1" applyBorder="1"/>
    <xf numFmtId="0" fontId="0" fillId="9" borderId="14" xfId="0" applyFill="1" applyBorder="1"/>
    <xf numFmtId="0" fontId="0" fillId="9" borderId="15" xfId="0" applyFill="1" applyBorder="1"/>
    <xf numFmtId="0" fontId="4" fillId="0" borderId="30" xfId="0" applyFont="1" applyBorder="1" applyAlignment="1">
      <alignment horizontal="center"/>
    </xf>
    <xf numFmtId="3" fontId="0" fillId="4" borderId="21" xfId="0" applyNumberFormat="1" applyFill="1" applyBorder="1"/>
    <xf numFmtId="3" fontId="0" fillId="4" borderId="22" xfId="0" applyNumberFormat="1" applyFill="1" applyBorder="1"/>
    <xf numFmtId="3" fontId="0" fillId="4" borderId="23" xfId="0" applyNumberFormat="1" applyFill="1" applyBorder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0" fillId="7" borderId="31" xfId="0" applyNumberFormat="1" applyFill="1" applyBorder="1"/>
    <xf numFmtId="3" fontId="0" fillId="7" borderId="35" xfId="0" applyNumberFormat="1" applyFill="1" applyBorder="1"/>
    <xf numFmtId="3" fontId="0" fillId="7" borderId="36" xfId="0" applyNumberFormat="1" applyFill="1" applyBorder="1"/>
    <xf numFmtId="3" fontId="0" fillId="4" borderId="27" xfId="0" applyNumberFormat="1" applyFill="1" applyBorder="1"/>
    <xf numFmtId="3" fontId="0" fillId="4" borderId="28" xfId="0" applyNumberFormat="1" applyFill="1" applyBorder="1"/>
    <xf numFmtId="3" fontId="0" fillId="4" borderId="29" xfId="0" applyNumberFormat="1" applyFill="1" applyBorder="1"/>
    <xf numFmtId="3" fontId="0" fillId="5" borderId="27" xfId="0" applyNumberFormat="1" applyFill="1" applyBorder="1"/>
    <xf numFmtId="3" fontId="0" fillId="5" borderId="28" xfId="0" applyNumberFormat="1" applyFill="1" applyBorder="1"/>
    <xf numFmtId="3" fontId="0" fillId="5" borderId="29" xfId="0" applyNumberFormat="1" applyFill="1" applyBorder="1"/>
    <xf numFmtId="0" fontId="0" fillId="11" borderId="20" xfId="0" applyFill="1" applyBorder="1"/>
    <xf numFmtId="3" fontId="1" fillId="6" borderId="1" xfId="0" applyNumberFormat="1" applyFont="1" applyFill="1" applyBorder="1"/>
    <xf numFmtId="0" fontId="4" fillId="11" borderId="18" xfId="0" applyFont="1" applyFill="1" applyBorder="1"/>
    <xf numFmtId="0" fontId="4" fillId="11" borderId="20" xfId="0" applyFont="1" applyFill="1" applyBorder="1"/>
    <xf numFmtId="3" fontId="1" fillId="11" borderId="1" xfId="0" applyNumberFormat="1" applyFont="1" applyFill="1" applyBorder="1"/>
    <xf numFmtId="3" fontId="7" fillId="4" borderId="17" xfId="0" applyNumberFormat="1" applyFont="1" applyFill="1" applyBorder="1"/>
    <xf numFmtId="3" fontId="1" fillId="8" borderId="17" xfId="0" applyNumberFormat="1" applyFont="1" applyFill="1" applyBorder="1"/>
    <xf numFmtId="3" fontId="1" fillId="3" borderId="1" xfId="0" applyNumberFormat="1" applyFont="1" applyFill="1" applyBorder="1"/>
    <xf numFmtId="3" fontId="0" fillId="4" borderId="37" xfId="0" applyNumberFormat="1" applyFill="1" applyBorder="1"/>
    <xf numFmtId="3" fontId="0" fillId="4" borderId="1" xfId="0" applyNumberFormat="1" applyFill="1" applyBorder="1"/>
    <xf numFmtId="3" fontId="0" fillId="5" borderId="17" xfId="0" applyNumberFormat="1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4" fillId="0" borderId="7" xfId="0" applyFont="1" applyBorder="1"/>
    <xf numFmtId="14" fontId="0" fillId="0" borderId="7" xfId="0" applyNumberFormat="1" applyBorder="1"/>
    <xf numFmtId="3" fontId="0" fillId="13" borderId="7" xfId="0" applyNumberFormat="1" applyFill="1" applyBorder="1"/>
    <xf numFmtId="0" fontId="0" fillId="13" borderId="7" xfId="0" applyFill="1" applyBorder="1"/>
    <xf numFmtId="3" fontId="0" fillId="14" borderId="7" xfId="0" applyNumberFormat="1" applyFill="1" applyBorder="1"/>
    <xf numFmtId="0" fontId="0" fillId="14" borderId="7" xfId="0" applyFill="1" applyBorder="1"/>
    <xf numFmtId="3" fontId="1" fillId="9" borderId="7" xfId="0" applyNumberFormat="1" applyFont="1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14" fontId="4" fillId="12" borderId="18" xfId="0" applyNumberFormat="1" applyFont="1" applyFill="1" applyBorder="1" applyAlignment="1">
      <alignment horizontal="center"/>
    </xf>
    <xf numFmtId="0" fontId="4" fillId="12" borderId="19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09DC2-D176-554B-BC96-D9E880E0BD24}">
  <dimension ref="B4:H24"/>
  <sheetViews>
    <sheetView zoomScale="120" zoomScaleNormal="120" workbookViewId="0">
      <selection activeCell="G5" sqref="G5"/>
    </sheetView>
  </sheetViews>
  <sheetFormatPr baseColWidth="10" defaultColWidth="11" defaultRowHeight="16" x14ac:dyDescent="0.2"/>
  <cols>
    <col min="4" max="4" width="13" customWidth="1"/>
    <col min="6" max="6" width="12.1640625" customWidth="1"/>
    <col min="7" max="7" width="13.83203125" customWidth="1"/>
    <col min="8" max="8" width="15.5" customWidth="1"/>
  </cols>
  <sheetData>
    <row r="4" spans="2:8" s="2" customFormat="1" ht="19" x14ac:dyDescent="0.25">
      <c r="B4" s="65" t="s">
        <v>0</v>
      </c>
      <c r="C4" s="65" t="s">
        <v>1</v>
      </c>
      <c r="D4" s="65" t="s">
        <v>2</v>
      </c>
      <c r="E4" s="65" t="s">
        <v>3</v>
      </c>
      <c r="F4" s="65" t="s">
        <v>4</v>
      </c>
      <c r="G4" s="65" t="s">
        <v>5</v>
      </c>
      <c r="H4" s="65" t="s">
        <v>6</v>
      </c>
    </row>
    <row r="5" spans="2:8" x14ac:dyDescent="0.2">
      <c r="B5" s="66">
        <v>43862</v>
      </c>
      <c r="C5" s="67">
        <f>SUM(PÉNZTÁR!J24)</f>
        <v>246150</v>
      </c>
      <c r="D5" s="69">
        <f>SUM(BANKSZÁMLA!J25)</f>
        <v>532445</v>
      </c>
      <c r="E5" s="71">
        <f>SUM(C5:D5)</f>
        <v>778595</v>
      </c>
      <c r="F5" s="67">
        <f>SUM(PÉNZTÁR!J25)</f>
        <v>31071</v>
      </c>
      <c r="G5" s="69">
        <f>SUM(BANKSZÁMLA!J26)</f>
        <v>17528</v>
      </c>
      <c r="H5" s="71">
        <f>SUM(F5:G5)</f>
        <v>48599</v>
      </c>
    </row>
    <row r="6" spans="2:8" x14ac:dyDescent="0.2">
      <c r="B6" s="66">
        <v>43863</v>
      </c>
      <c r="C6" s="68"/>
      <c r="D6" s="70"/>
      <c r="E6" s="24"/>
      <c r="F6" s="68"/>
      <c r="G6" s="70"/>
      <c r="H6" s="24"/>
    </row>
    <row r="7" spans="2:8" x14ac:dyDescent="0.2">
      <c r="B7" s="66">
        <v>43864</v>
      </c>
      <c r="C7" s="68"/>
      <c r="D7" s="70"/>
      <c r="E7" s="24"/>
      <c r="F7" s="68"/>
      <c r="G7" s="70"/>
      <c r="H7" s="24"/>
    </row>
    <row r="8" spans="2:8" x14ac:dyDescent="0.2">
      <c r="B8" s="66">
        <v>43865</v>
      </c>
      <c r="C8" s="68"/>
      <c r="D8" s="70"/>
      <c r="E8" s="24"/>
      <c r="F8" s="68"/>
      <c r="G8" s="70"/>
      <c r="H8" s="24"/>
    </row>
    <row r="9" spans="2:8" x14ac:dyDescent="0.2">
      <c r="B9" s="66">
        <v>43866</v>
      </c>
      <c r="C9" s="68"/>
      <c r="D9" s="70"/>
      <c r="E9" s="24"/>
      <c r="F9" s="68"/>
      <c r="G9" s="70"/>
      <c r="H9" s="24"/>
    </row>
    <row r="10" spans="2:8" x14ac:dyDescent="0.2">
      <c r="B10" s="66">
        <v>43867</v>
      </c>
      <c r="C10" s="68"/>
      <c r="D10" s="70"/>
      <c r="E10" s="24"/>
      <c r="F10" s="68"/>
      <c r="G10" s="70"/>
      <c r="H10" s="24"/>
    </row>
    <row r="11" spans="2:8" x14ac:dyDescent="0.2">
      <c r="B11" s="66">
        <v>43868</v>
      </c>
      <c r="C11" s="68"/>
      <c r="D11" s="70"/>
      <c r="E11" s="24"/>
      <c r="F11" s="68"/>
      <c r="G11" s="70"/>
      <c r="H11" s="24"/>
    </row>
    <row r="12" spans="2:8" x14ac:dyDescent="0.2">
      <c r="B12" s="66">
        <v>43869</v>
      </c>
      <c r="C12" s="68"/>
      <c r="D12" s="70"/>
      <c r="E12" s="24"/>
      <c r="F12" s="68"/>
      <c r="G12" s="70"/>
      <c r="H12" s="24"/>
    </row>
    <row r="13" spans="2:8" x14ac:dyDescent="0.2">
      <c r="B13" s="66">
        <v>43870</v>
      </c>
      <c r="C13" s="68"/>
      <c r="D13" s="70"/>
      <c r="E13" s="24"/>
      <c r="F13" s="68"/>
      <c r="G13" s="70"/>
      <c r="H13" s="24"/>
    </row>
    <row r="14" spans="2:8" x14ac:dyDescent="0.2">
      <c r="B14" s="66">
        <v>43871</v>
      </c>
      <c r="C14" s="68"/>
      <c r="D14" s="70"/>
      <c r="E14" s="24"/>
      <c r="F14" s="68"/>
      <c r="G14" s="70"/>
      <c r="H14" s="24"/>
    </row>
    <row r="15" spans="2:8" x14ac:dyDescent="0.2">
      <c r="B15" s="66">
        <v>43872</v>
      </c>
      <c r="C15" s="68"/>
      <c r="D15" s="70"/>
      <c r="E15" s="24"/>
      <c r="F15" s="68"/>
      <c r="G15" s="70"/>
      <c r="H15" s="24"/>
    </row>
    <row r="16" spans="2:8" x14ac:dyDescent="0.2">
      <c r="B16" s="66">
        <v>43873</v>
      </c>
      <c r="C16" s="68"/>
      <c r="D16" s="70"/>
      <c r="E16" s="24"/>
      <c r="F16" s="68"/>
      <c r="G16" s="70"/>
      <c r="H16" s="24"/>
    </row>
    <row r="17" spans="2:8" x14ac:dyDescent="0.2">
      <c r="B17" s="66">
        <v>43874</v>
      </c>
      <c r="C17" s="68"/>
      <c r="D17" s="70"/>
      <c r="E17" s="24"/>
      <c r="F17" s="68"/>
      <c r="G17" s="70"/>
      <c r="H17" s="24"/>
    </row>
    <row r="18" spans="2:8" x14ac:dyDescent="0.2">
      <c r="B18" s="66">
        <v>43875</v>
      </c>
      <c r="C18" s="68"/>
      <c r="D18" s="70"/>
      <c r="E18" s="24"/>
      <c r="F18" s="68"/>
      <c r="G18" s="70"/>
      <c r="H18" s="24"/>
    </row>
    <row r="19" spans="2:8" x14ac:dyDescent="0.2">
      <c r="B19" s="66">
        <v>43876</v>
      </c>
      <c r="C19" s="68"/>
      <c r="D19" s="70"/>
      <c r="E19" s="24"/>
      <c r="F19" s="68"/>
      <c r="G19" s="70"/>
      <c r="H19" s="24"/>
    </row>
    <row r="20" spans="2:8" x14ac:dyDescent="0.2">
      <c r="B20" s="66">
        <v>43877</v>
      </c>
      <c r="C20" s="68"/>
      <c r="D20" s="70"/>
      <c r="E20" s="24"/>
      <c r="F20" s="68"/>
      <c r="G20" s="70"/>
      <c r="H20" s="24"/>
    </row>
    <row r="21" spans="2:8" x14ac:dyDescent="0.2">
      <c r="B21" s="66">
        <v>43878</v>
      </c>
      <c r="C21" s="68"/>
      <c r="D21" s="70"/>
      <c r="E21" s="24"/>
      <c r="F21" s="68"/>
      <c r="G21" s="70"/>
      <c r="H21" s="24"/>
    </row>
    <row r="22" spans="2:8" x14ac:dyDescent="0.2">
      <c r="B22" s="66">
        <v>43879</v>
      </c>
      <c r="C22" s="68"/>
      <c r="D22" s="70"/>
      <c r="E22" s="24"/>
      <c r="F22" s="68"/>
      <c r="G22" s="70"/>
      <c r="H22" s="24"/>
    </row>
    <row r="23" spans="2:8" x14ac:dyDescent="0.2">
      <c r="B23" s="66">
        <v>43880</v>
      </c>
      <c r="C23" s="68"/>
      <c r="D23" s="70"/>
      <c r="E23" s="24"/>
      <c r="F23" s="68"/>
      <c r="G23" s="70"/>
      <c r="H23" s="24"/>
    </row>
    <row r="24" spans="2:8" x14ac:dyDescent="0.2">
      <c r="B24" s="66">
        <v>43881</v>
      </c>
      <c r="C24" s="68"/>
      <c r="D24" s="70"/>
      <c r="E24" s="24"/>
      <c r="F24" s="68"/>
      <c r="G24" s="70"/>
      <c r="H24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462E3-D029-3E48-893F-5A7D7426F6BE}">
  <dimension ref="A1:M25"/>
  <sheetViews>
    <sheetView tabSelected="1" topLeftCell="A3" zoomScale="120" zoomScaleNormal="120" workbookViewId="0">
      <selection activeCell="L20" sqref="L20"/>
    </sheetView>
  </sheetViews>
  <sheetFormatPr baseColWidth="10" defaultColWidth="11" defaultRowHeight="19" x14ac:dyDescent="0.25"/>
  <cols>
    <col min="1" max="1" width="10.83203125" style="2"/>
    <col min="2" max="2" width="13.1640625" customWidth="1"/>
    <col min="3" max="3" width="21.33203125" customWidth="1"/>
    <col min="7" max="7" width="12" customWidth="1"/>
    <col min="8" max="8" width="12.83203125" customWidth="1"/>
    <col min="9" max="9" width="13" customWidth="1"/>
    <col min="10" max="10" width="14.6640625" customWidth="1"/>
  </cols>
  <sheetData>
    <row r="1" spans="1:13" ht="20" thickBot="1" x14ac:dyDescent="0.3"/>
    <row r="2" spans="1:13" ht="30" thickBot="1" x14ac:dyDescent="0.4">
      <c r="B2" s="76" t="s">
        <v>7</v>
      </c>
      <c r="C2" s="76"/>
      <c r="D2" s="77">
        <v>43862</v>
      </c>
      <c r="E2" s="78"/>
    </row>
    <row r="3" spans="1:13" ht="20" thickBot="1" x14ac:dyDescent="0.3">
      <c r="G3" s="2"/>
      <c r="H3" s="5" t="s">
        <v>8</v>
      </c>
      <c r="I3" s="5"/>
      <c r="J3" s="55">
        <v>50000</v>
      </c>
    </row>
    <row r="4" spans="1:13" ht="20" thickBot="1" x14ac:dyDescent="0.3">
      <c r="J4" s="6"/>
      <c r="K4" s="6"/>
    </row>
    <row r="5" spans="1:13" s="1" customFormat="1" x14ac:dyDescent="0.25">
      <c r="A5" s="2"/>
      <c r="B5" s="79" t="s">
        <v>9</v>
      </c>
      <c r="C5" s="81" t="s">
        <v>10</v>
      </c>
      <c r="D5" s="83" t="s">
        <v>11</v>
      </c>
      <c r="E5" s="81"/>
      <c r="F5" s="33"/>
      <c r="G5" s="83" t="s">
        <v>12</v>
      </c>
      <c r="H5" s="81"/>
      <c r="I5" s="37"/>
      <c r="J5" s="72" t="s">
        <v>13</v>
      </c>
    </row>
    <row r="6" spans="1:13" s="1" customFormat="1" ht="20" thickBot="1" x14ac:dyDescent="0.3">
      <c r="A6" s="2"/>
      <c r="B6" s="80"/>
      <c r="C6" s="82"/>
      <c r="D6" s="3" t="s">
        <v>14</v>
      </c>
      <c r="E6" s="4" t="s">
        <v>15</v>
      </c>
      <c r="F6" s="2" t="s">
        <v>16</v>
      </c>
      <c r="G6" s="3" t="s">
        <v>14</v>
      </c>
      <c r="H6" s="4" t="s">
        <v>15</v>
      </c>
      <c r="I6" s="4" t="s">
        <v>16</v>
      </c>
      <c r="J6" s="73"/>
      <c r="M6" s="1">
        <f>SUM(220000/1.27)</f>
        <v>173228.3464566929</v>
      </c>
    </row>
    <row r="7" spans="1:13" x14ac:dyDescent="0.25">
      <c r="A7" s="2">
        <v>1</v>
      </c>
      <c r="B7" s="62" t="s">
        <v>17</v>
      </c>
      <c r="C7" s="59" t="s">
        <v>18</v>
      </c>
      <c r="D7" s="11"/>
      <c r="E7" s="34"/>
      <c r="F7" s="42">
        <f>SUM(E7-D7)</f>
        <v>0</v>
      </c>
      <c r="G7" s="8">
        <v>1181</v>
      </c>
      <c r="H7" s="14">
        <v>1500</v>
      </c>
      <c r="I7" s="45">
        <f>SUM(H7-G7)</f>
        <v>319</v>
      </c>
      <c r="J7" s="39">
        <f>SUM(J3+E7-H7)</f>
        <v>48500</v>
      </c>
    </row>
    <row r="8" spans="1:13" x14ac:dyDescent="0.25">
      <c r="A8" s="2">
        <v>2</v>
      </c>
      <c r="B8" s="63" t="s">
        <v>19</v>
      </c>
      <c r="C8" s="60" t="s">
        <v>20</v>
      </c>
      <c r="D8" s="12"/>
      <c r="E8" s="35"/>
      <c r="F8" s="43">
        <f t="shared" ref="F8:F21" si="0">SUM(E8-D8)</f>
        <v>0</v>
      </c>
      <c r="G8" s="9">
        <v>14173</v>
      </c>
      <c r="H8" s="15">
        <v>18000</v>
      </c>
      <c r="I8" s="46">
        <f t="shared" ref="I8:I21" si="1">SUM(H8-G8)</f>
        <v>3827</v>
      </c>
      <c r="J8" s="40">
        <f>SUM(J7+E8-H8)</f>
        <v>30500</v>
      </c>
    </row>
    <row r="9" spans="1:13" x14ac:dyDescent="0.25">
      <c r="A9" s="2">
        <v>3</v>
      </c>
      <c r="B9" s="63" t="s">
        <v>21</v>
      </c>
      <c r="C9" s="60" t="s">
        <v>22</v>
      </c>
      <c r="D9" s="12"/>
      <c r="E9" s="35"/>
      <c r="F9" s="43">
        <f t="shared" si="0"/>
        <v>0</v>
      </c>
      <c r="G9" s="9">
        <v>1417</v>
      </c>
      <c r="H9" s="15">
        <v>1800</v>
      </c>
      <c r="I9" s="46">
        <f t="shared" si="1"/>
        <v>383</v>
      </c>
      <c r="J9" s="40">
        <f t="shared" ref="J9:J21" si="2">SUM(J8+E9-H9)</f>
        <v>28700</v>
      </c>
    </row>
    <row r="10" spans="1:13" x14ac:dyDescent="0.25">
      <c r="A10" s="2">
        <v>4</v>
      </c>
      <c r="B10" s="63" t="s">
        <v>23</v>
      </c>
      <c r="C10" s="60" t="s">
        <v>24</v>
      </c>
      <c r="D10" s="12">
        <v>17598</v>
      </c>
      <c r="E10" s="35">
        <v>22350</v>
      </c>
      <c r="F10" s="43">
        <f t="shared" si="0"/>
        <v>4752</v>
      </c>
      <c r="G10" s="9"/>
      <c r="H10" s="15"/>
      <c r="I10" s="46">
        <f t="shared" si="1"/>
        <v>0</v>
      </c>
      <c r="J10" s="40">
        <f t="shared" si="2"/>
        <v>51050</v>
      </c>
    </row>
    <row r="11" spans="1:13" x14ac:dyDescent="0.25">
      <c r="A11" s="2">
        <v>5</v>
      </c>
      <c r="B11" s="63"/>
      <c r="C11" s="60" t="s">
        <v>25</v>
      </c>
      <c r="D11" s="12"/>
      <c r="E11" s="35">
        <v>50000</v>
      </c>
      <c r="F11" s="43"/>
      <c r="G11" s="9"/>
      <c r="H11" s="15"/>
      <c r="I11" s="46">
        <f t="shared" si="1"/>
        <v>0</v>
      </c>
      <c r="J11" s="40">
        <f t="shared" si="2"/>
        <v>101050</v>
      </c>
    </row>
    <row r="12" spans="1:13" x14ac:dyDescent="0.25">
      <c r="A12" s="2">
        <v>6</v>
      </c>
      <c r="B12" s="63" t="s">
        <v>26</v>
      </c>
      <c r="C12" s="60" t="s">
        <v>27</v>
      </c>
      <c r="D12" s="12"/>
      <c r="E12" s="35"/>
      <c r="F12" s="43">
        <f t="shared" si="0"/>
        <v>0</v>
      </c>
      <c r="G12" s="9">
        <v>51181</v>
      </c>
      <c r="H12" s="15">
        <v>65000</v>
      </c>
      <c r="I12" s="46">
        <f t="shared" si="1"/>
        <v>13819</v>
      </c>
      <c r="J12" s="40">
        <f t="shared" si="2"/>
        <v>36050</v>
      </c>
    </row>
    <row r="13" spans="1:13" x14ac:dyDescent="0.25">
      <c r="A13" s="2">
        <v>7</v>
      </c>
      <c r="B13" s="63" t="s">
        <v>28</v>
      </c>
      <c r="C13" s="60" t="s">
        <v>29</v>
      </c>
      <c r="D13" s="12"/>
      <c r="E13" s="35"/>
      <c r="F13" s="43">
        <f t="shared" si="0"/>
        <v>0</v>
      </c>
      <c r="G13" s="9">
        <v>7795</v>
      </c>
      <c r="H13" s="15">
        <v>9900</v>
      </c>
      <c r="I13" s="46">
        <f t="shared" si="1"/>
        <v>2105</v>
      </c>
      <c r="J13" s="40">
        <f t="shared" si="2"/>
        <v>26150</v>
      </c>
    </row>
    <row r="14" spans="1:13" x14ac:dyDescent="0.25">
      <c r="A14" s="2">
        <v>8</v>
      </c>
      <c r="B14" s="63" t="s">
        <v>30</v>
      </c>
      <c r="C14" s="60" t="s">
        <v>31</v>
      </c>
      <c r="D14" s="12">
        <v>173228</v>
      </c>
      <c r="E14" s="35">
        <v>220000</v>
      </c>
      <c r="F14" s="43">
        <f t="shared" si="0"/>
        <v>46772</v>
      </c>
      <c r="G14" s="9"/>
      <c r="H14" s="15"/>
      <c r="I14" s="46">
        <f t="shared" si="1"/>
        <v>0</v>
      </c>
      <c r="J14" s="40">
        <f t="shared" si="2"/>
        <v>246150</v>
      </c>
    </row>
    <row r="15" spans="1:13" x14ac:dyDescent="0.25">
      <c r="A15" s="2">
        <v>9</v>
      </c>
      <c r="B15" s="63"/>
      <c r="C15" s="60"/>
      <c r="D15" s="12"/>
      <c r="E15" s="35"/>
      <c r="F15" s="43">
        <f t="shared" si="0"/>
        <v>0</v>
      </c>
      <c r="G15" s="9"/>
      <c r="H15" s="15"/>
      <c r="I15" s="46">
        <f t="shared" si="1"/>
        <v>0</v>
      </c>
      <c r="J15" s="40">
        <f t="shared" si="2"/>
        <v>246150</v>
      </c>
    </row>
    <row r="16" spans="1:13" x14ac:dyDescent="0.25">
      <c r="A16" s="2">
        <v>10</v>
      </c>
      <c r="B16" s="63"/>
      <c r="C16" s="60"/>
      <c r="D16" s="12"/>
      <c r="E16" s="35"/>
      <c r="F16" s="43">
        <f t="shared" si="0"/>
        <v>0</v>
      </c>
      <c r="G16" s="9"/>
      <c r="H16" s="15"/>
      <c r="I16" s="46">
        <f t="shared" si="1"/>
        <v>0</v>
      </c>
      <c r="J16" s="40">
        <f t="shared" si="2"/>
        <v>246150</v>
      </c>
    </row>
    <row r="17" spans="1:10" x14ac:dyDescent="0.25">
      <c r="A17" s="2">
        <v>11</v>
      </c>
      <c r="B17" s="63"/>
      <c r="C17" s="60"/>
      <c r="D17" s="12"/>
      <c r="E17" s="35"/>
      <c r="F17" s="43">
        <f t="shared" si="0"/>
        <v>0</v>
      </c>
      <c r="G17" s="9"/>
      <c r="H17" s="15"/>
      <c r="I17" s="46">
        <f t="shared" si="1"/>
        <v>0</v>
      </c>
      <c r="J17" s="40">
        <f t="shared" si="2"/>
        <v>246150</v>
      </c>
    </row>
    <row r="18" spans="1:10" x14ac:dyDescent="0.25">
      <c r="A18" s="2">
        <v>12</v>
      </c>
      <c r="B18" s="63"/>
      <c r="C18" s="60"/>
      <c r="D18" s="12"/>
      <c r="E18" s="35"/>
      <c r="F18" s="43">
        <f t="shared" si="0"/>
        <v>0</v>
      </c>
      <c r="G18" s="9"/>
      <c r="H18" s="15"/>
      <c r="I18" s="46">
        <f t="shared" si="1"/>
        <v>0</v>
      </c>
      <c r="J18" s="40">
        <f t="shared" si="2"/>
        <v>246150</v>
      </c>
    </row>
    <row r="19" spans="1:10" x14ac:dyDescent="0.25">
      <c r="A19" s="2">
        <v>13</v>
      </c>
      <c r="B19" s="63"/>
      <c r="C19" s="60"/>
      <c r="D19" s="12"/>
      <c r="E19" s="35"/>
      <c r="F19" s="43">
        <f t="shared" si="0"/>
        <v>0</v>
      </c>
      <c r="G19" s="9"/>
      <c r="H19" s="15"/>
      <c r="I19" s="46">
        <f t="shared" si="1"/>
        <v>0</v>
      </c>
      <c r="J19" s="40">
        <f t="shared" si="2"/>
        <v>246150</v>
      </c>
    </row>
    <row r="20" spans="1:10" x14ac:dyDescent="0.25">
      <c r="A20" s="2">
        <v>14</v>
      </c>
      <c r="B20" s="63"/>
      <c r="C20" s="60"/>
      <c r="D20" s="12"/>
      <c r="E20" s="35"/>
      <c r="F20" s="43">
        <f t="shared" si="0"/>
        <v>0</v>
      </c>
      <c r="G20" s="9"/>
      <c r="H20" s="15"/>
      <c r="I20" s="46">
        <f t="shared" si="1"/>
        <v>0</v>
      </c>
      <c r="J20" s="40">
        <f t="shared" si="2"/>
        <v>246150</v>
      </c>
    </row>
    <row r="21" spans="1:10" ht="20" thickBot="1" x14ac:dyDescent="0.3">
      <c r="A21" s="2">
        <v>15</v>
      </c>
      <c r="B21" s="64"/>
      <c r="C21" s="61"/>
      <c r="D21" s="13"/>
      <c r="E21" s="36"/>
      <c r="F21" s="56">
        <f t="shared" si="0"/>
        <v>0</v>
      </c>
      <c r="G21" s="10"/>
      <c r="H21" s="16"/>
      <c r="I21" s="47">
        <f t="shared" si="1"/>
        <v>0</v>
      </c>
      <c r="J21" s="41">
        <f t="shared" si="2"/>
        <v>246150</v>
      </c>
    </row>
    <row r="22" spans="1:10" ht="20" thickBot="1" x14ac:dyDescent="0.3">
      <c r="D22" s="6"/>
      <c r="E22" s="6"/>
      <c r="F22" s="57">
        <f>SUM(F7:F21)</f>
        <v>51524</v>
      </c>
      <c r="G22" s="6"/>
      <c r="H22" s="6"/>
      <c r="I22" s="58">
        <f>SUM(I7:I21)</f>
        <v>20453</v>
      </c>
      <c r="J22" s="6"/>
    </row>
    <row r="23" spans="1:10" ht="20" thickBot="1" x14ac:dyDescent="0.3">
      <c r="G23" s="2"/>
      <c r="H23" s="2"/>
      <c r="I23" s="2"/>
    </row>
    <row r="24" spans="1:10" ht="20" thickBot="1" x14ac:dyDescent="0.3">
      <c r="G24" s="74" t="s">
        <v>32</v>
      </c>
      <c r="H24" s="75"/>
      <c r="I24" s="18"/>
      <c r="J24" s="49">
        <f>J21</f>
        <v>246150</v>
      </c>
    </row>
    <row r="25" spans="1:10" ht="20" thickBot="1" x14ac:dyDescent="0.3">
      <c r="G25" s="50" t="s">
        <v>33</v>
      </c>
      <c r="H25" s="51"/>
      <c r="I25" s="51"/>
      <c r="J25" s="52">
        <f>SUM(F22-I22)</f>
        <v>31071</v>
      </c>
    </row>
  </sheetData>
  <mergeCells count="8">
    <mergeCell ref="J5:J6"/>
    <mergeCell ref="G24:H24"/>
    <mergeCell ref="B2:C2"/>
    <mergeCell ref="D2:E2"/>
    <mergeCell ref="B5:B6"/>
    <mergeCell ref="C5:C6"/>
    <mergeCell ref="D5:E5"/>
    <mergeCell ref="G5:H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13DC-33E5-BC45-AE71-DEE31E7724D6}">
  <dimension ref="A1:M26"/>
  <sheetViews>
    <sheetView zoomScale="120" zoomScaleNormal="120" workbookViewId="0">
      <selection activeCell="G2" sqref="G2"/>
    </sheetView>
  </sheetViews>
  <sheetFormatPr baseColWidth="10" defaultColWidth="11" defaultRowHeight="19" x14ac:dyDescent="0.25"/>
  <cols>
    <col min="1" max="1" width="10.83203125" style="2"/>
    <col min="2" max="2" width="13.1640625" customWidth="1"/>
    <col min="3" max="3" width="21.33203125" customWidth="1"/>
    <col min="7" max="7" width="12.1640625" customWidth="1"/>
    <col min="8" max="9" width="11.6640625" customWidth="1"/>
    <col min="10" max="10" width="14.6640625" customWidth="1"/>
  </cols>
  <sheetData>
    <row r="1" spans="1:13" ht="20" thickBot="1" x14ac:dyDescent="0.3"/>
    <row r="2" spans="1:13" ht="30" thickBot="1" x14ac:dyDescent="0.4">
      <c r="B2" s="86" t="s">
        <v>34</v>
      </c>
      <c r="C2" s="87"/>
      <c r="D2" s="77">
        <v>43862</v>
      </c>
      <c r="E2" s="78"/>
    </row>
    <row r="3" spans="1:13" ht="20" thickBot="1" x14ac:dyDescent="0.3">
      <c r="G3" s="38"/>
      <c r="H3" s="84" t="s">
        <v>8</v>
      </c>
      <c r="I3" s="85"/>
      <c r="J3" s="7">
        <v>500000</v>
      </c>
    </row>
    <row r="4" spans="1:13" ht="20" thickBot="1" x14ac:dyDescent="0.3">
      <c r="J4" s="6"/>
      <c r="K4" s="6"/>
    </row>
    <row r="5" spans="1:13" s="1" customFormat="1" x14ac:dyDescent="0.25">
      <c r="A5" s="2"/>
      <c r="B5" s="79" t="s">
        <v>9</v>
      </c>
      <c r="C5" s="81" t="s">
        <v>10</v>
      </c>
      <c r="D5" s="83" t="s">
        <v>11</v>
      </c>
      <c r="E5" s="81"/>
      <c r="F5" s="33"/>
      <c r="G5" s="83" t="s">
        <v>12</v>
      </c>
      <c r="H5" s="81"/>
      <c r="I5" s="37"/>
      <c r="J5" s="72" t="s">
        <v>13</v>
      </c>
      <c r="M5" s="1">
        <f>SUM(41320/1.27)</f>
        <v>32535.43307086614</v>
      </c>
    </row>
    <row r="6" spans="1:13" s="1" customFormat="1" ht="20" thickBot="1" x14ac:dyDescent="0.3">
      <c r="A6" s="2"/>
      <c r="B6" s="80"/>
      <c r="C6" s="82"/>
      <c r="D6" s="3" t="s">
        <v>14</v>
      </c>
      <c r="E6" s="4" t="s">
        <v>15</v>
      </c>
      <c r="F6" s="2" t="s">
        <v>16</v>
      </c>
      <c r="G6" s="3" t="s">
        <v>14</v>
      </c>
      <c r="H6" s="4" t="s">
        <v>15</v>
      </c>
      <c r="I6" s="4" t="s">
        <v>16</v>
      </c>
      <c r="J6" s="73"/>
    </row>
    <row r="7" spans="1:13" x14ac:dyDescent="0.25">
      <c r="A7" s="2">
        <v>1</v>
      </c>
      <c r="B7" s="62" t="s">
        <v>35</v>
      </c>
      <c r="C7" s="59" t="s">
        <v>36</v>
      </c>
      <c r="D7" s="11">
        <v>49606</v>
      </c>
      <c r="E7" s="34">
        <v>63000</v>
      </c>
      <c r="F7" s="42">
        <f>SUM(E7-D7)</f>
        <v>13394</v>
      </c>
      <c r="G7" s="8"/>
      <c r="H7" s="14"/>
      <c r="I7" s="45">
        <f>SUM(H7-G7)</f>
        <v>0</v>
      </c>
      <c r="J7" s="39">
        <f>SUM(J3+E7-H7)</f>
        <v>563000</v>
      </c>
    </row>
    <row r="8" spans="1:13" x14ac:dyDescent="0.25">
      <c r="A8" s="2">
        <v>2</v>
      </c>
      <c r="B8" s="63" t="s">
        <v>19</v>
      </c>
      <c r="C8" s="60" t="s">
        <v>37</v>
      </c>
      <c r="D8" s="12"/>
      <c r="E8" s="35"/>
      <c r="F8" s="43">
        <f t="shared" ref="F8:F22" si="0">SUM(E8-D8)</f>
        <v>0</v>
      </c>
      <c r="G8" s="9">
        <v>47244</v>
      </c>
      <c r="H8" s="15">
        <v>60000</v>
      </c>
      <c r="I8" s="46">
        <f t="shared" ref="I8:I22" si="1">SUM(H8-G8)</f>
        <v>12756</v>
      </c>
      <c r="J8" s="40">
        <f>SUM(J7+E8-H8)</f>
        <v>503000</v>
      </c>
    </row>
    <row r="9" spans="1:13" x14ac:dyDescent="0.25">
      <c r="A9" s="2">
        <v>3</v>
      </c>
      <c r="B9" s="63" t="s">
        <v>21</v>
      </c>
      <c r="C9" s="60" t="s">
        <v>38</v>
      </c>
      <c r="D9" s="12"/>
      <c r="E9" s="35"/>
      <c r="F9" s="43">
        <f t="shared" si="0"/>
        <v>0</v>
      </c>
      <c r="G9" s="9">
        <v>2362</v>
      </c>
      <c r="H9" s="15">
        <v>3000</v>
      </c>
      <c r="I9" s="46">
        <f t="shared" si="1"/>
        <v>638</v>
      </c>
      <c r="J9" s="40">
        <f t="shared" ref="J9:J22" si="2">SUM(J8+E9-H9)</f>
        <v>500000</v>
      </c>
    </row>
    <row r="10" spans="1:13" x14ac:dyDescent="0.25">
      <c r="A10" s="2">
        <v>4</v>
      </c>
      <c r="B10" s="63" t="s">
        <v>39</v>
      </c>
      <c r="C10" s="60" t="s">
        <v>40</v>
      </c>
      <c r="D10" s="12">
        <v>157480</v>
      </c>
      <c r="E10" s="35">
        <v>200000</v>
      </c>
      <c r="F10" s="43">
        <f t="shared" si="0"/>
        <v>42520</v>
      </c>
      <c r="G10" s="9"/>
      <c r="H10" s="15"/>
      <c r="I10" s="46">
        <f t="shared" si="1"/>
        <v>0</v>
      </c>
      <c r="J10" s="40">
        <f t="shared" si="2"/>
        <v>700000</v>
      </c>
    </row>
    <row r="11" spans="1:13" x14ac:dyDescent="0.25">
      <c r="A11" s="2">
        <v>5</v>
      </c>
      <c r="B11" s="63" t="s">
        <v>41</v>
      </c>
      <c r="C11" s="60" t="s">
        <v>42</v>
      </c>
      <c r="D11" s="12"/>
      <c r="E11" s="35"/>
      <c r="F11" s="43">
        <f t="shared" si="0"/>
        <v>0</v>
      </c>
      <c r="G11" s="9">
        <v>78740</v>
      </c>
      <c r="H11" s="15">
        <v>100000</v>
      </c>
      <c r="I11" s="46">
        <f t="shared" si="1"/>
        <v>21260</v>
      </c>
      <c r="J11" s="40">
        <f t="shared" si="2"/>
        <v>600000</v>
      </c>
    </row>
    <row r="12" spans="1:13" x14ac:dyDescent="0.25">
      <c r="A12" s="2">
        <v>6</v>
      </c>
      <c r="B12" s="63"/>
      <c r="C12" s="60" t="s">
        <v>43</v>
      </c>
      <c r="D12" s="12"/>
      <c r="E12" s="35"/>
      <c r="F12" s="43">
        <f t="shared" si="0"/>
        <v>0</v>
      </c>
      <c r="G12" s="9"/>
      <c r="H12" s="15">
        <v>50000</v>
      </c>
      <c r="I12" s="46"/>
      <c r="J12" s="40">
        <f t="shared" si="2"/>
        <v>550000</v>
      </c>
    </row>
    <row r="13" spans="1:13" x14ac:dyDescent="0.25">
      <c r="A13" s="2">
        <v>7</v>
      </c>
      <c r="B13" s="63">
        <v>1234567</v>
      </c>
      <c r="C13" s="60" t="s">
        <v>44</v>
      </c>
      <c r="D13" s="12"/>
      <c r="E13" s="35"/>
      <c r="F13" s="43">
        <f t="shared" si="0"/>
        <v>0</v>
      </c>
      <c r="G13" s="9">
        <v>32535</v>
      </c>
      <c r="H13" s="15">
        <v>41320</v>
      </c>
      <c r="I13" s="46">
        <f t="shared" si="1"/>
        <v>8785</v>
      </c>
      <c r="J13" s="40">
        <f>SUM(J12+E13-H13)</f>
        <v>508680</v>
      </c>
    </row>
    <row r="14" spans="1:13" x14ac:dyDescent="0.25">
      <c r="A14" s="2">
        <v>8</v>
      </c>
      <c r="B14" s="63" t="s">
        <v>45</v>
      </c>
      <c r="C14" s="60" t="s">
        <v>46</v>
      </c>
      <c r="D14" s="12">
        <v>18712</v>
      </c>
      <c r="E14" s="35">
        <v>23765</v>
      </c>
      <c r="F14" s="43">
        <f t="shared" si="0"/>
        <v>5053</v>
      </c>
      <c r="G14" s="9"/>
      <c r="H14" s="15"/>
      <c r="I14" s="46">
        <f t="shared" si="1"/>
        <v>0</v>
      </c>
      <c r="J14" s="40">
        <f t="shared" si="2"/>
        <v>532445</v>
      </c>
    </row>
    <row r="15" spans="1:13" x14ac:dyDescent="0.25">
      <c r="A15" s="2">
        <v>9</v>
      </c>
      <c r="B15" s="63"/>
      <c r="C15" s="60"/>
      <c r="D15" s="12"/>
      <c r="E15" s="35"/>
      <c r="F15" s="43">
        <f t="shared" si="0"/>
        <v>0</v>
      </c>
      <c r="G15" s="9"/>
      <c r="H15" s="15"/>
      <c r="I15" s="46">
        <f t="shared" si="1"/>
        <v>0</v>
      </c>
      <c r="J15" s="40">
        <f t="shared" si="2"/>
        <v>532445</v>
      </c>
    </row>
    <row r="16" spans="1:13" x14ac:dyDescent="0.25">
      <c r="A16" s="2">
        <v>10</v>
      </c>
      <c r="B16" s="63"/>
      <c r="C16" s="60"/>
      <c r="D16" s="12"/>
      <c r="E16" s="35"/>
      <c r="F16" s="43">
        <f t="shared" si="0"/>
        <v>0</v>
      </c>
      <c r="G16" s="9"/>
      <c r="H16" s="15"/>
      <c r="I16" s="46">
        <f t="shared" si="1"/>
        <v>0</v>
      </c>
      <c r="J16" s="40">
        <f t="shared" si="2"/>
        <v>532445</v>
      </c>
    </row>
    <row r="17" spans="1:10" x14ac:dyDescent="0.25">
      <c r="A17" s="2">
        <v>11</v>
      </c>
      <c r="B17" s="63"/>
      <c r="C17" s="60"/>
      <c r="D17" s="12"/>
      <c r="E17" s="35"/>
      <c r="F17" s="43">
        <f t="shared" si="0"/>
        <v>0</v>
      </c>
      <c r="G17" s="9"/>
      <c r="H17" s="15"/>
      <c r="I17" s="46">
        <f t="shared" si="1"/>
        <v>0</v>
      </c>
      <c r="J17" s="40">
        <f t="shared" si="2"/>
        <v>532445</v>
      </c>
    </row>
    <row r="18" spans="1:10" x14ac:dyDescent="0.25">
      <c r="A18" s="2">
        <v>12</v>
      </c>
      <c r="B18" s="63"/>
      <c r="C18" s="60"/>
      <c r="D18" s="12"/>
      <c r="E18" s="35"/>
      <c r="F18" s="43">
        <f t="shared" si="0"/>
        <v>0</v>
      </c>
      <c r="G18" s="9"/>
      <c r="H18" s="15"/>
      <c r="I18" s="46">
        <f t="shared" si="1"/>
        <v>0</v>
      </c>
      <c r="J18" s="40">
        <f t="shared" si="2"/>
        <v>532445</v>
      </c>
    </row>
    <row r="19" spans="1:10" x14ac:dyDescent="0.25">
      <c r="A19" s="2">
        <v>13</v>
      </c>
      <c r="B19" s="63"/>
      <c r="C19" s="60"/>
      <c r="D19" s="12"/>
      <c r="E19" s="35"/>
      <c r="F19" s="43">
        <f t="shared" si="0"/>
        <v>0</v>
      </c>
      <c r="G19" s="9"/>
      <c r="H19" s="15"/>
      <c r="I19" s="46">
        <f t="shared" si="1"/>
        <v>0</v>
      </c>
      <c r="J19" s="40">
        <f t="shared" si="2"/>
        <v>532445</v>
      </c>
    </row>
    <row r="20" spans="1:10" x14ac:dyDescent="0.25">
      <c r="A20" s="2">
        <v>14</v>
      </c>
      <c r="B20" s="63"/>
      <c r="C20" s="60"/>
      <c r="D20" s="12"/>
      <c r="E20" s="35"/>
      <c r="F20" s="43">
        <f t="shared" si="0"/>
        <v>0</v>
      </c>
      <c r="G20" s="9"/>
      <c r="H20" s="15"/>
      <c r="I20" s="46">
        <f t="shared" si="1"/>
        <v>0</v>
      </c>
      <c r="J20" s="40">
        <f t="shared" si="2"/>
        <v>532445</v>
      </c>
    </row>
    <row r="21" spans="1:10" x14ac:dyDescent="0.25">
      <c r="A21" s="2">
        <v>15</v>
      </c>
      <c r="B21" s="63"/>
      <c r="C21" s="60"/>
      <c r="D21" s="12"/>
      <c r="E21" s="35"/>
      <c r="F21" s="43">
        <f t="shared" si="0"/>
        <v>0</v>
      </c>
      <c r="G21" s="9"/>
      <c r="H21" s="15"/>
      <c r="I21" s="46">
        <f t="shared" si="1"/>
        <v>0</v>
      </c>
      <c r="J21" s="40">
        <f t="shared" si="2"/>
        <v>532445</v>
      </c>
    </row>
    <row r="22" spans="1:10" ht="20" thickBot="1" x14ac:dyDescent="0.3">
      <c r="A22" s="2">
        <v>16</v>
      </c>
      <c r="B22" s="64"/>
      <c r="C22" s="61"/>
      <c r="D22" s="13"/>
      <c r="E22" s="36"/>
      <c r="F22" s="44">
        <f t="shared" si="0"/>
        <v>0</v>
      </c>
      <c r="G22" s="10"/>
      <c r="H22" s="16"/>
      <c r="I22" s="47">
        <f t="shared" si="1"/>
        <v>0</v>
      </c>
      <c r="J22" s="41">
        <f t="shared" si="2"/>
        <v>532445</v>
      </c>
    </row>
    <row r="23" spans="1:10" ht="20" thickBot="1" x14ac:dyDescent="0.3">
      <c r="D23" s="6"/>
      <c r="E23" s="6"/>
      <c r="F23" s="53">
        <f>SUM(F7:F22)</f>
        <v>60967</v>
      </c>
      <c r="G23" s="6"/>
      <c r="H23" s="6"/>
      <c r="I23" s="54">
        <f>SUM(I7:I22)</f>
        <v>43439</v>
      </c>
      <c r="J23" s="6"/>
    </row>
    <row r="24" spans="1:10" ht="20" thickBot="1" x14ac:dyDescent="0.3">
      <c r="G24" s="2"/>
      <c r="H24" s="2"/>
      <c r="I24" s="2"/>
    </row>
    <row r="25" spans="1:10" ht="20" thickBot="1" x14ac:dyDescent="0.3">
      <c r="G25" s="74" t="s">
        <v>32</v>
      </c>
      <c r="H25" s="75"/>
      <c r="I25" s="18"/>
      <c r="J25" s="49">
        <f>SUM(J22)</f>
        <v>532445</v>
      </c>
    </row>
    <row r="26" spans="1:10" ht="20" thickBot="1" x14ac:dyDescent="0.3">
      <c r="G26" s="50" t="s">
        <v>47</v>
      </c>
      <c r="H26" s="51"/>
      <c r="I26" s="48"/>
      <c r="J26" s="52">
        <f>SUM(F23-I23)</f>
        <v>17528</v>
      </c>
    </row>
  </sheetData>
  <mergeCells count="9">
    <mergeCell ref="J5:J6"/>
    <mergeCell ref="H3:I3"/>
    <mergeCell ref="D2:E2"/>
    <mergeCell ref="G25:H25"/>
    <mergeCell ref="B2:C2"/>
    <mergeCell ref="D5:E5"/>
    <mergeCell ref="G5:H5"/>
    <mergeCell ref="B5:B6"/>
    <mergeCell ref="C5:C6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FF2D-7D45-A44A-A40E-2E11C5EAD0C7}">
  <dimension ref="B3:D20"/>
  <sheetViews>
    <sheetView topLeftCell="A3" zoomScale="120" zoomScaleNormal="120" workbookViewId="0">
      <selection activeCell="F16" sqref="F16"/>
    </sheetView>
  </sheetViews>
  <sheetFormatPr baseColWidth="10" defaultColWidth="11" defaultRowHeight="16" x14ac:dyDescent="0.2"/>
  <sheetData>
    <row r="3" spans="2:4" ht="17" thickBot="1" x14ac:dyDescent="0.25"/>
    <row r="4" spans="2:4" ht="22" thickBot="1" x14ac:dyDescent="0.3">
      <c r="B4" s="23" t="s">
        <v>48</v>
      </c>
      <c r="C4" s="23" t="s">
        <v>49</v>
      </c>
      <c r="D4" s="23" t="s">
        <v>50</v>
      </c>
    </row>
    <row r="5" spans="2:4" x14ac:dyDescent="0.2">
      <c r="B5" s="20">
        <v>5</v>
      </c>
      <c r="C5" s="21">
        <v>6</v>
      </c>
      <c r="D5" s="26">
        <f>SUM(B5*C5)</f>
        <v>30</v>
      </c>
    </row>
    <row r="6" spans="2:4" x14ac:dyDescent="0.2">
      <c r="B6" s="22">
        <v>10</v>
      </c>
      <c r="C6" s="19">
        <v>2</v>
      </c>
      <c r="D6" s="27">
        <f t="shared" ref="D6:D16" si="0">SUM(B6*C6)</f>
        <v>20</v>
      </c>
    </row>
    <row r="7" spans="2:4" x14ac:dyDescent="0.2">
      <c r="B7" s="22">
        <v>20</v>
      </c>
      <c r="C7" s="19"/>
      <c r="D7" s="27">
        <f t="shared" si="0"/>
        <v>0</v>
      </c>
    </row>
    <row r="8" spans="2:4" x14ac:dyDescent="0.2">
      <c r="B8" s="22">
        <v>50</v>
      </c>
      <c r="C8" s="19"/>
      <c r="D8" s="27">
        <f t="shared" si="0"/>
        <v>0</v>
      </c>
    </row>
    <row r="9" spans="2:4" x14ac:dyDescent="0.2">
      <c r="B9" s="22">
        <v>100</v>
      </c>
      <c r="C9" s="19">
        <v>1</v>
      </c>
      <c r="D9" s="27">
        <f t="shared" si="0"/>
        <v>100</v>
      </c>
    </row>
    <row r="10" spans="2:4" x14ac:dyDescent="0.2">
      <c r="B10" s="22">
        <v>200</v>
      </c>
      <c r="C10" s="19"/>
      <c r="D10" s="27">
        <f t="shared" si="0"/>
        <v>0</v>
      </c>
    </row>
    <row r="11" spans="2:4" x14ac:dyDescent="0.2">
      <c r="B11" s="28">
        <v>500</v>
      </c>
      <c r="C11" s="24">
        <v>10</v>
      </c>
      <c r="D11" s="29">
        <f t="shared" si="0"/>
        <v>5000</v>
      </c>
    </row>
    <row r="12" spans="2:4" x14ac:dyDescent="0.2">
      <c r="B12" s="28">
        <v>1000</v>
      </c>
      <c r="C12" s="24">
        <v>1</v>
      </c>
      <c r="D12" s="29">
        <f t="shared" si="0"/>
        <v>1000</v>
      </c>
    </row>
    <row r="13" spans="2:4" x14ac:dyDescent="0.2">
      <c r="B13" s="28">
        <v>2000</v>
      </c>
      <c r="C13" s="24">
        <v>5</v>
      </c>
      <c r="D13" s="29">
        <f t="shared" si="0"/>
        <v>10000</v>
      </c>
    </row>
    <row r="14" spans="2:4" x14ac:dyDescent="0.2">
      <c r="B14" s="28">
        <v>5000</v>
      </c>
      <c r="C14" s="24">
        <v>2</v>
      </c>
      <c r="D14" s="29">
        <f t="shared" si="0"/>
        <v>10000</v>
      </c>
    </row>
    <row r="15" spans="2:4" x14ac:dyDescent="0.2">
      <c r="B15" s="28">
        <v>10000</v>
      </c>
      <c r="C15" s="24">
        <v>2</v>
      </c>
      <c r="D15" s="29">
        <f t="shared" si="0"/>
        <v>20000</v>
      </c>
    </row>
    <row r="16" spans="2:4" ht="17" thickBot="1" x14ac:dyDescent="0.25">
      <c r="B16" s="30">
        <v>20000</v>
      </c>
      <c r="C16" s="31">
        <v>10</v>
      </c>
      <c r="D16" s="32">
        <f t="shared" si="0"/>
        <v>200000</v>
      </c>
    </row>
    <row r="18" spans="3:4" ht="21" x14ac:dyDescent="0.25">
      <c r="C18" s="2" t="s">
        <v>51</v>
      </c>
      <c r="D18" s="17">
        <f>SUM(D5:D16)</f>
        <v>246150</v>
      </c>
    </row>
    <row r="19" spans="3:4" ht="21" x14ac:dyDescent="0.25">
      <c r="C19" s="2"/>
      <c r="D19" s="17"/>
    </row>
    <row r="20" spans="3:4" ht="21" x14ac:dyDescent="0.25">
      <c r="C20" s="2" t="s">
        <v>52</v>
      </c>
      <c r="D20" s="25">
        <f>SUM(PÉNZTÁR!J24-CÍMLETEZŐ!D18)</f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ÖSSZESÍTŐ</vt:lpstr>
      <vt:lpstr>PÉNZTÁR</vt:lpstr>
      <vt:lpstr>BANKSZÁMLA</vt:lpstr>
      <vt:lpstr>CÍMLETEZŐ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2020-04-19T20:52:43Z</dcterms:created>
  <dcterms:modified xsi:type="dcterms:W3CDTF">2022-12-21T23:31:42Z</dcterms:modified>
  <cp:category/>
  <cp:contentStatus/>
</cp:coreProperties>
</file>